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L:\Marketing\Auftraege\23-00-093_Bestellformulare\01_aktuell\"/>
    </mc:Choice>
  </mc:AlternateContent>
  <xr:revisionPtr revIDLastSave="0" documentId="13_ncr:1_{C7300F1D-62F0-400D-9358-4C46EE9F4CD9}" xr6:coauthVersionLast="47" xr6:coauthVersionMax="47" xr10:uidLastSave="{00000000-0000-0000-0000-000000000000}"/>
  <workbookProtection workbookAlgorithmName="SHA-512" workbookHashValue="tU7TR7lbxyfuyI/CnnV5Xkxb7h5VGjIfBzMIXicjURUyG7CVP9AmPdopEV8D69ziQa8JTr+i/STJe2GqRHh9iA==" workbookSaltValue="1vlr/gYSjjAMIKwIDgwwOA==" workbookSpinCount="100000" lockStructure="1"/>
  <bookViews>
    <workbookView xWindow="-120" yWindow="-120" windowWidth="29040" windowHeight="176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Tabelle1!$A$1:$AI$59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J28" i="1"/>
  <c r="I30" i="1" l="1"/>
  <c r="AE32" i="1" l="1"/>
  <c r="AI32" i="1"/>
  <c r="AH32" i="1"/>
  <c r="AG32" i="1"/>
  <c r="AF32" i="1"/>
  <c r="AE38" i="1"/>
  <c r="AE33" i="1" l="1"/>
  <c r="Z28" i="1" s="1"/>
  <c r="R23" i="1"/>
  <c r="B21" i="1" l="1"/>
  <c r="J23" i="1"/>
</calcChain>
</file>

<file path=xl/sharedStrings.xml><?xml version="1.0" encoding="utf-8"?>
<sst xmlns="http://schemas.openxmlformats.org/spreadsheetml/2006/main" count="68" uniqueCount="47">
  <si>
    <t>Baustelle</t>
  </si>
  <si>
    <t>Zuständig</t>
  </si>
  <si>
    <t>Telefon</t>
  </si>
  <si>
    <t>E-Mail</t>
  </si>
  <si>
    <t>Bestelldatum</t>
  </si>
  <si>
    <t>Baust. -Nr.</t>
  </si>
  <si>
    <t>Warenempfänger</t>
  </si>
  <si>
    <t>Kd.-Nr.</t>
  </si>
  <si>
    <t xml:space="preserve"> </t>
  </si>
  <si>
    <t>Lieferdatum</t>
  </si>
  <si>
    <t>tel. avisieren</t>
  </si>
  <si>
    <t>inkl. Schachtaufbau</t>
  </si>
  <si>
    <t xml:space="preserve">Durchmesser mm: </t>
  </si>
  <si>
    <t>nur Schachtunterteil</t>
  </si>
  <si>
    <t>Bemerkungen</t>
  </si>
  <si>
    <t>Lieferung LKW spezifikationen</t>
  </si>
  <si>
    <t>auf Baustelle</t>
  </si>
  <si>
    <t>Lieferzeit</t>
  </si>
  <si>
    <t>CREABETON 2024/str</t>
  </si>
  <si>
    <t>Gehänge mitliefern</t>
  </si>
  <si>
    <t>Gehänge mit Kunde klären</t>
  </si>
  <si>
    <t>Lieferwerk</t>
  </si>
  <si>
    <t xml:space="preserve">Haltung von KS </t>
  </si>
  <si>
    <t>bis KS</t>
  </si>
  <si>
    <t>Baulänge L (mm)</t>
  </si>
  <si>
    <t>Haltungslänge (horizontal in m)</t>
  </si>
  <si>
    <t xml:space="preserve">mitte KS bis mitte KS horziontal </t>
  </si>
  <si>
    <t>Gefällle %</t>
  </si>
  <si>
    <t>Länge im Gefälle m</t>
  </si>
  <si>
    <t>ta (mm)</t>
  </si>
  <si>
    <t>te (mm)</t>
  </si>
  <si>
    <t>Anzahl Stk. Gelenkrohre (L 1010 mm/Stk.)</t>
  </si>
  <si>
    <t>Anzahl Ganze Rohre (L 2500 mm/Stk.)</t>
  </si>
  <si>
    <t>Länge ganze Rohre (m inkl. Muffenspalt)</t>
  </si>
  <si>
    <t>Schachtdurchmesser</t>
  </si>
  <si>
    <t>ta / te (mm) Schacht ohne GLM</t>
  </si>
  <si>
    <t xml:space="preserve">ta / te (mm) Schacht mit GLM </t>
  </si>
  <si>
    <t xml:space="preserve">Anschluss CBR DN </t>
  </si>
  <si>
    <t>ta/te</t>
  </si>
  <si>
    <t>*</t>
  </si>
  <si>
    <t>Passrohr SP / SP</t>
  </si>
  <si>
    <t>Passrohr GLM / SP</t>
  </si>
  <si>
    <t>2 Muffenspalt mm (zu Passrohr)</t>
  </si>
  <si>
    <t>Typ</t>
  </si>
  <si>
    <t>Pos. Nr.</t>
  </si>
  <si>
    <t>A 01 01 CENTUB®-Passrohr
Bestellformular</t>
  </si>
  <si>
    <t>Tel.-Nr.: 0848 400 401       
E-Mail: info@creabeton.ch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</si>
</sst>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[$€-2]\ * #,##0.00_ ;_ [$€-2]\ * \-#,##0.00_ ;_ [$€-2]\ * &quot;-&quot;??_ "/>
    <numFmt numFmtId="165" formatCode=";;;"/>
    <numFmt numFmtId="166" formatCode="0.000"/>
  </numFmts>
  <fonts count="22">
    <font>
      <sz val="10"/>
      <name val="Arial"/>
    </font>
    <font>
      <sz val="10"/>
      <name val="Arial"/>
      <family val="2"/>
    </font>
    <font>
      <sz val="8.5"/>
      <name val="Frutiger 47LightCn"/>
    </font>
    <font>
      <sz val="8"/>
      <name val="Arial"/>
      <family val="2"/>
    </font>
    <font>
      <sz val="8"/>
      <name val="Frutiger 47LightCn"/>
    </font>
    <font>
      <sz val="10"/>
      <name val="Frutiger 47LightCn"/>
    </font>
    <font>
      <b/>
      <sz val="10"/>
      <name val="Frutiger 47LightCn"/>
    </font>
    <font>
      <sz val="11"/>
      <name val="Frutiger 47LightCn"/>
    </font>
    <font>
      <sz val="9"/>
      <name val="Frutiger 47LightCn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9"/>
      <color rgb="FFFF000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Frutiger 47LightCn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8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/>
    <xf numFmtId="0" fontId="13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2" xfId="0" applyFont="1" applyBorder="1" applyAlignment="1">
      <alignment horizontal="left" vertical="center"/>
    </xf>
    <xf numFmtId="0" fontId="10" fillId="0" borderId="3" xfId="0" applyFont="1" applyBorder="1"/>
    <xf numFmtId="0" fontId="10" fillId="0" borderId="0" xfId="0" applyFont="1"/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9" fillId="0" borderId="12" xfId="0" applyFont="1" applyBorder="1"/>
    <xf numFmtId="0" fontId="9" fillId="0" borderId="8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9" fillId="0" borderId="4" xfId="0" applyFont="1" applyBorder="1"/>
    <xf numFmtId="0" fontId="9" fillId="0" borderId="5" xfId="0" applyFont="1" applyBorder="1"/>
    <xf numFmtId="0" fontId="14" fillId="0" borderId="3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3" fillId="0" borderId="0" xfId="0" applyFont="1"/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9" fillId="0" borderId="7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" fillId="0" borderId="3" xfId="0" applyFont="1" applyBorder="1"/>
    <xf numFmtId="0" fontId="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/>
    </xf>
    <xf numFmtId="0" fontId="10" fillId="0" borderId="3" xfId="0" applyFont="1" applyBorder="1" applyAlignment="1">
      <alignment horizontal="left" vertical="center"/>
    </xf>
    <xf numFmtId="0" fontId="9" fillId="0" borderId="17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/>
    <xf numFmtId="0" fontId="2" fillId="0" borderId="0" xfId="0" applyFont="1" applyAlignment="1">
      <alignment vertical="top"/>
    </xf>
    <xf numFmtId="0" fontId="7" fillId="0" borderId="0" xfId="0" applyFont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0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7" fillId="0" borderId="8" xfId="0" applyFont="1" applyBorder="1"/>
    <xf numFmtId="0" fontId="1" fillId="2" borderId="6" xfId="0" applyFont="1" applyFill="1" applyBorder="1" applyAlignment="1">
      <alignment horizontal="left"/>
    </xf>
    <xf numFmtId="0" fontId="0" fillId="0" borderId="3" xfId="0" applyBorder="1"/>
    <xf numFmtId="1" fontId="12" fillId="0" borderId="0" xfId="0" applyNumberFormat="1" applyFont="1" applyAlignment="1">
      <alignment horizontal="center" vertical="center"/>
    </xf>
    <xf numFmtId="0" fontId="13" fillId="0" borderId="3" xfId="0" applyFont="1" applyBorder="1"/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0" fillId="0" borderId="0" xfId="0" applyFont="1"/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/>
    <xf numFmtId="0" fontId="21" fillId="0" borderId="0" xfId="0" applyFont="1"/>
    <xf numFmtId="165" fontId="0" fillId="0" borderId="0" xfId="0" applyNumberFormat="1"/>
    <xf numFmtId="0" fontId="9" fillId="0" borderId="3" xfId="0" applyFont="1" applyBorder="1"/>
    <xf numFmtId="1" fontId="1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left"/>
    </xf>
    <xf numFmtId="165" fontId="9" fillId="0" borderId="0" xfId="0" applyNumberFormat="1" applyFont="1"/>
    <xf numFmtId="0" fontId="1" fillId="0" borderId="0" xfId="0" applyFont="1" applyAlignment="1">
      <alignment vertical="top"/>
    </xf>
    <xf numFmtId="2" fontId="10" fillId="0" borderId="0" xfId="0" applyNumberFormat="1" applyFont="1" applyAlignment="1">
      <alignment horizontal="center" vertical="center"/>
    </xf>
    <xf numFmtId="2" fontId="10" fillId="0" borderId="12" xfId="0" applyNumberFormat="1" applyFont="1" applyBorder="1" applyAlignment="1">
      <alignment horizontal="center" vertical="center"/>
    </xf>
    <xf numFmtId="0" fontId="9" fillId="0" borderId="9" xfId="0" applyFont="1" applyBorder="1"/>
    <xf numFmtId="0" fontId="9" fillId="0" borderId="2" xfId="0" applyFont="1" applyBorder="1"/>
    <xf numFmtId="0" fontId="9" fillId="0" borderId="10" xfId="0" applyFont="1" applyBorder="1"/>
    <xf numFmtId="0" fontId="18" fillId="2" borderId="1" xfId="0" applyFont="1" applyFill="1" applyBorder="1" applyAlignment="1">
      <alignment horizontal="center" vertical="center"/>
    </xf>
    <xf numFmtId="0" fontId="18" fillId="0" borderId="3" xfId="0" applyFont="1" applyBorder="1"/>
    <xf numFmtId="0" fontId="1" fillId="0" borderId="7" xfId="0" applyFont="1" applyBorder="1"/>
    <xf numFmtId="0" fontId="1" fillId="0" borderId="8" xfId="0" applyFont="1" applyBorder="1"/>
    <xf numFmtId="0" fontId="0" fillId="0" borderId="8" xfId="0" applyBorder="1"/>
    <xf numFmtId="2" fontId="10" fillId="0" borderId="2" xfId="0" applyNumberFormat="1" applyFont="1" applyBorder="1" applyAlignment="1">
      <alignment horizontal="center" vertical="center"/>
    </xf>
    <xf numFmtId="2" fontId="10" fillId="0" borderId="10" xfId="0" applyNumberFormat="1" applyFont="1" applyBorder="1" applyAlignment="1">
      <alignment horizontal="center" vertical="center"/>
    </xf>
    <xf numFmtId="0" fontId="1" fillId="0" borderId="34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10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166" fontId="10" fillId="2" borderId="2" xfId="0" applyNumberFormat="1" applyFont="1" applyFill="1" applyBorder="1" applyAlignment="1">
      <alignment horizontal="center" vertical="center"/>
    </xf>
    <xf numFmtId="166" fontId="10" fillId="2" borderId="10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10" fillId="2" borderId="4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2" borderId="4" xfId="0" applyFont="1" applyFill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2" fontId="1" fillId="2" borderId="4" xfId="0" applyNumberFormat="1" applyFont="1" applyFill="1" applyBorder="1" applyAlignment="1">
      <alignment horizontal="left" vertical="center"/>
    </xf>
    <xf numFmtId="2" fontId="0" fillId="0" borderId="5" xfId="0" applyNumberFormat="1" applyBorder="1" applyAlignment="1">
      <alignment horizontal="left" vertical="center"/>
    </xf>
    <xf numFmtId="2" fontId="0" fillId="0" borderId="6" xfId="0" applyNumberFormat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3" fillId="0" borderId="3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16" fillId="2" borderId="13" xfId="2" applyFill="1" applyBorder="1" applyAlignment="1" applyProtection="1">
      <alignment horizontal="left" vertical="center"/>
    </xf>
    <xf numFmtId="14" fontId="1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2" fontId="12" fillId="2" borderId="5" xfId="0" applyNumberFormat="1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4" fillId="0" borderId="33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/>
    <xf numFmtId="0" fontId="13" fillId="0" borderId="0" xfId="0" applyFont="1" applyAlignment="1">
      <alignment horizontal="left" vertical="center"/>
    </xf>
    <xf numFmtId="0" fontId="13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vertical="top"/>
    </xf>
    <xf numFmtId="0" fontId="12" fillId="2" borderId="9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2" fillId="2" borderId="2" xfId="0" applyFont="1" applyFill="1" applyBorder="1"/>
    <xf numFmtId="0" fontId="12" fillId="2" borderId="10" xfId="0" applyFont="1" applyFill="1" applyBorder="1"/>
    <xf numFmtId="0" fontId="12" fillId="2" borderId="4" xfId="0" applyFont="1" applyFill="1" applyBorder="1" applyAlignment="1" applyProtection="1">
      <alignment horizontal="left" vertical="center"/>
      <protection locked="0"/>
    </xf>
    <xf numFmtId="0" fontId="12" fillId="2" borderId="5" xfId="0" applyFont="1" applyFill="1" applyBorder="1" applyAlignment="1" applyProtection="1">
      <alignment horizontal="left" vertical="center"/>
      <protection locked="0"/>
    </xf>
    <xf numFmtId="0" fontId="12" fillId="2" borderId="6" xfId="0" applyFont="1" applyFill="1" applyBorder="1" applyAlignment="1" applyProtection="1">
      <alignment horizontal="left" vertical="center"/>
      <protection locked="0"/>
    </xf>
    <xf numFmtId="0" fontId="12" fillId="2" borderId="4" xfId="0" applyFont="1" applyFill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2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/>
    <xf numFmtId="0" fontId="9" fillId="0" borderId="11" xfId="0" applyFont="1" applyBorder="1"/>
    <xf numFmtId="0" fontId="9" fillId="0" borderId="4" xfId="0" applyFont="1" applyBorder="1" applyAlignment="1">
      <alignment horizontal="left"/>
    </xf>
    <xf numFmtId="0" fontId="9" fillId="0" borderId="5" xfId="0" applyFont="1" applyBorder="1"/>
    <xf numFmtId="0" fontId="12" fillId="2" borderId="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8" fillId="0" borderId="5" xfId="0" applyFont="1" applyBorder="1" applyAlignment="1">
      <alignment horizontal="center" vertical="center"/>
    </xf>
    <xf numFmtId="1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0" xfId="0" applyFont="1" applyBorder="1"/>
    <xf numFmtId="10" fontId="10" fillId="2" borderId="2" xfId="0" applyNumberFormat="1" applyFont="1" applyFill="1" applyBorder="1" applyAlignment="1">
      <alignment horizontal="center" vertical="center"/>
    </xf>
    <xf numFmtId="10" fontId="10" fillId="2" borderId="10" xfId="0" applyNumberFormat="1" applyFont="1" applyFill="1" applyBorder="1" applyAlignment="1">
      <alignment horizontal="center" vertical="center"/>
    </xf>
    <xf numFmtId="166" fontId="10" fillId="0" borderId="5" xfId="0" applyNumberFormat="1" applyFont="1" applyBorder="1" applyAlignment="1">
      <alignment horizontal="center"/>
    </xf>
    <xf numFmtId="166" fontId="10" fillId="0" borderId="6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1" fontId="18" fillId="2" borderId="5" xfId="0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/>
    <xf numFmtId="0" fontId="15" fillId="0" borderId="18" xfId="0" applyFont="1" applyBorder="1"/>
    <xf numFmtId="0" fontId="15" fillId="0" borderId="19" xfId="0" applyFont="1" applyBorder="1" applyAlignment="1">
      <alignment horizontal="center" vertical="center"/>
    </xf>
    <xf numFmtId="1" fontId="15" fillId="0" borderId="8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4" fillId="0" borderId="20" xfId="0" applyFont="1" applyBorder="1" applyAlignment="1">
      <alignment horizontal="left" vertic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/>
    <xf numFmtId="0" fontId="1" fillId="0" borderId="25" xfId="0" applyFont="1" applyBorder="1"/>
    <xf numFmtId="0" fontId="1" fillId="0" borderId="26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5" fillId="0" borderId="27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4" fillId="0" borderId="37" xfId="0" applyFont="1" applyBorder="1" applyAlignment="1">
      <alignment horizontal="center"/>
    </xf>
  </cellXfs>
  <cellStyles count="3">
    <cellStyle name="Euro" xfId="1" xr:uid="{00000000-0005-0000-0000-000000000000}"/>
    <cellStyle name="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15240</xdr:rowOff>
    </xdr:from>
    <xdr:to>
      <xdr:col>11</xdr:col>
      <xdr:colOff>114300</xdr:colOff>
      <xdr:row>44</xdr:row>
      <xdr:rowOff>91440</xdr:rowOff>
    </xdr:to>
    <xdr:sp macro="" textlink="">
      <xdr:nvSpPr>
        <xdr:cNvPr id="1074" name="Object 50" hidden="1">
          <a:extLst>
            <a:ext uri="{63B3BB69-23CF-44E3-9099-C40C66FF867C}">
              <a14:compatExt xmlns:a14="http://schemas.microsoft.com/office/drawing/2010/main" spid="_x0000_s1074"/>
            </a:ex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30</xdr:row>
          <xdr:rowOff>76200</xdr:rowOff>
        </xdr:from>
        <xdr:to>
          <xdr:col>16</xdr:col>
          <xdr:colOff>57150</xdr:colOff>
          <xdr:row>35</xdr:row>
          <xdr:rowOff>180975</xdr:rowOff>
        </xdr:to>
        <xdr:sp macro="" textlink="">
          <xdr:nvSpPr>
            <xdr:cNvPr id="1541" name="Object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0000000-0008-0000-00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38</xdr:row>
          <xdr:rowOff>9525</xdr:rowOff>
        </xdr:from>
        <xdr:to>
          <xdr:col>16</xdr:col>
          <xdr:colOff>76200</xdr:colOff>
          <xdr:row>44</xdr:row>
          <xdr:rowOff>123825</xdr:rowOff>
        </xdr:to>
        <xdr:sp macro="" textlink="">
          <xdr:nvSpPr>
            <xdr:cNvPr id="1542" name="Object 518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id="{00000000-0008-0000-0000-00000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45</xdr:row>
          <xdr:rowOff>114300</xdr:rowOff>
        </xdr:from>
        <xdr:to>
          <xdr:col>16</xdr:col>
          <xdr:colOff>123825</xdr:colOff>
          <xdr:row>51</xdr:row>
          <xdr:rowOff>142875</xdr:rowOff>
        </xdr:to>
        <xdr:sp macro="" textlink="">
          <xdr:nvSpPr>
            <xdr:cNvPr id="1543" name="Object 519" hidden="1">
              <a:extLst>
                <a:ext uri="{63B3BB69-23CF-44E3-9099-C40C66FF867C}">
                  <a14:compatExt spid="_x0000_s1543"/>
                </a:ext>
                <a:ext uri="{FF2B5EF4-FFF2-40B4-BE49-F238E27FC236}">
                  <a16:creationId xmlns:a16="http://schemas.microsoft.com/office/drawing/2014/main" id="{00000000-0008-0000-0000-00000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45720</xdr:colOff>
      <xdr:row>0</xdr:row>
      <xdr:rowOff>7620</xdr:rowOff>
    </xdr:from>
    <xdr:to>
      <xdr:col>35</xdr:col>
      <xdr:colOff>7620</xdr:colOff>
      <xdr:row>3</xdr:row>
      <xdr:rowOff>38100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720" y="7620"/>
          <a:ext cx="6629400" cy="2362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10" Type="http://schemas.openxmlformats.org/officeDocument/2006/relationships/image" Target="../media/image3.emf"/><Relationship Id="rId4" Type="http://schemas.openxmlformats.org/officeDocument/2006/relationships/vmlDrawing" Target="../drawings/vmlDrawing2.vml"/><Relationship Id="rId9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0"/>
  <sheetViews>
    <sheetView showGridLines="0" tabSelected="1" view="pageLayout" zoomScale="115" zoomScaleNormal="100" zoomScalePageLayoutView="115" workbookViewId="0">
      <selection activeCell="AD8" sqref="AD8:AI8"/>
    </sheetView>
  </sheetViews>
  <sheetFormatPr baseColWidth="10" defaultColWidth="1.7109375" defaultRowHeight="12.75"/>
  <cols>
    <col min="1" max="35" width="2.7109375" style="1" customWidth="1"/>
    <col min="36" max="36" width="1.7109375" style="1"/>
    <col min="37" max="37" width="2.140625" style="1" bestFit="1" customWidth="1"/>
    <col min="38" max="16384" width="1.7109375" style="1"/>
  </cols>
  <sheetData>
    <row r="1" spans="1:35" ht="5.45" customHeight="1">
      <c r="A1" s="49"/>
      <c r="B1" s="1">
        <v>300</v>
      </c>
      <c r="C1" s="1">
        <v>400</v>
      </c>
      <c r="D1" s="1">
        <v>500</v>
      </c>
      <c r="E1" s="1">
        <v>600</v>
      </c>
      <c r="F1" s="1">
        <v>700</v>
      </c>
      <c r="G1" s="1">
        <v>800</v>
      </c>
      <c r="H1" s="1">
        <v>900</v>
      </c>
      <c r="I1" s="1">
        <v>1000</v>
      </c>
      <c r="J1" s="1">
        <v>1100</v>
      </c>
      <c r="K1" s="1">
        <v>1200</v>
      </c>
      <c r="L1" s="1">
        <v>1300</v>
      </c>
      <c r="M1" s="1">
        <v>1400</v>
      </c>
      <c r="N1" s="1">
        <v>1500</v>
      </c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</row>
    <row r="2" spans="1:35" ht="5.45" customHeight="1">
      <c r="A2" s="51"/>
      <c r="B2" s="7"/>
      <c r="C2" s="7"/>
      <c r="D2" s="7"/>
      <c r="E2" s="7"/>
      <c r="F2" s="52"/>
      <c r="G2" s="7"/>
      <c r="H2" s="7"/>
    </row>
    <row r="3" spans="1:35" ht="5.45" customHeight="1">
      <c r="A3" s="51"/>
      <c r="B3" s="4"/>
    </row>
    <row r="4" spans="1:35" ht="5.45" customHeight="1">
      <c r="A4" s="51"/>
      <c r="B4" s="4"/>
      <c r="C4" s="4"/>
      <c r="F4" s="21"/>
    </row>
    <row r="5" spans="1:35" ht="5.45" customHeight="1">
      <c r="A5" s="51"/>
      <c r="B5" s="4"/>
      <c r="C5" s="4"/>
    </row>
    <row r="6" spans="1:35" s="2" customFormat="1" ht="13.9" customHeight="1">
      <c r="A6" s="151" t="s">
        <v>45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46" t="s">
        <v>46</v>
      </c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</row>
    <row r="7" spans="1:35" s="2" customFormat="1" ht="22.9" customHeight="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47"/>
      <c r="S7" s="147"/>
      <c r="T7" s="147"/>
      <c r="U7" s="147"/>
      <c r="V7" s="147"/>
      <c r="W7" s="147"/>
      <c r="X7" s="147"/>
      <c r="Y7" s="147"/>
      <c r="Z7" s="147"/>
      <c r="AA7" s="148"/>
      <c r="AB7" s="148"/>
      <c r="AC7" s="148"/>
      <c r="AD7" s="148"/>
      <c r="AE7" s="148"/>
      <c r="AF7" s="148"/>
      <c r="AG7" s="148"/>
      <c r="AH7" s="148"/>
      <c r="AI7" s="148"/>
    </row>
    <row r="8" spans="1:35" ht="16.899999999999999" customHeight="1">
      <c r="A8" s="34" t="s">
        <v>0</v>
      </c>
      <c r="B8" s="19"/>
      <c r="C8" s="19"/>
      <c r="D8" s="19"/>
      <c r="E8" s="19"/>
      <c r="F8" s="36" t="s">
        <v>5</v>
      </c>
      <c r="G8" s="35"/>
      <c r="H8" s="35"/>
      <c r="I8" s="35"/>
      <c r="J8" s="160"/>
      <c r="K8" s="161"/>
      <c r="L8" s="161"/>
      <c r="M8" s="161"/>
      <c r="N8" s="161"/>
      <c r="O8" s="161"/>
      <c r="P8" s="162"/>
      <c r="Q8" s="48"/>
      <c r="R8" s="163" t="s">
        <v>6</v>
      </c>
      <c r="S8" s="164"/>
      <c r="T8" s="164"/>
      <c r="U8" s="164"/>
      <c r="V8" s="164"/>
      <c r="W8" s="164"/>
      <c r="X8" s="164"/>
      <c r="Y8" s="164"/>
      <c r="Z8" s="165"/>
      <c r="AA8" s="166" t="s">
        <v>7</v>
      </c>
      <c r="AB8" s="167"/>
      <c r="AC8" s="167"/>
      <c r="AD8" s="168"/>
      <c r="AE8" s="168"/>
      <c r="AF8" s="168"/>
      <c r="AG8" s="168"/>
      <c r="AH8" s="168"/>
      <c r="AI8" s="169"/>
    </row>
    <row r="9" spans="1:35" ht="16.899999999999999" customHeight="1">
      <c r="A9" s="149"/>
      <c r="B9" s="150"/>
      <c r="C9" s="150"/>
      <c r="D9" s="150"/>
      <c r="E9" s="150"/>
      <c r="F9" s="150"/>
      <c r="G9" s="150"/>
      <c r="H9" s="150"/>
      <c r="I9" s="97"/>
      <c r="J9" s="97"/>
      <c r="K9" s="97"/>
      <c r="L9" s="97"/>
      <c r="M9" s="97"/>
      <c r="N9" s="97"/>
      <c r="O9" s="97"/>
      <c r="P9" s="98"/>
      <c r="Q9" s="4"/>
      <c r="R9" s="149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3"/>
    </row>
    <row r="10" spans="1:35" ht="16.899999999999999" customHeight="1">
      <c r="A10" s="149"/>
      <c r="B10" s="150"/>
      <c r="C10" s="150"/>
      <c r="D10" s="150"/>
      <c r="E10" s="150"/>
      <c r="F10" s="150"/>
      <c r="G10" s="150"/>
      <c r="H10" s="150"/>
      <c r="I10" s="97"/>
      <c r="J10" s="97"/>
      <c r="K10" s="97"/>
      <c r="L10" s="97"/>
      <c r="M10" s="97"/>
      <c r="N10" s="97"/>
      <c r="O10" s="97"/>
      <c r="P10" s="98"/>
      <c r="Q10" s="7"/>
      <c r="R10" s="154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6"/>
    </row>
    <row r="11" spans="1:35" ht="16.899999999999999" customHeight="1">
      <c r="A11" s="149"/>
      <c r="B11" s="150"/>
      <c r="C11" s="150"/>
      <c r="D11" s="150"/>
      <c r="E11" s="150"/>
      <c r="F11" s="150"/>
      <c r="G11" s="150"/>
      <c r="H11" s="150"/>
      <c r="I11" s="97"/>
      <c r="J11" s="97"/>
      <c r="K11" s="97"/>
      <c r="L11" s="97"/>
      <c r="M11" s="97"/>
      <c r="N11" s="97"/>
      <c r="O11" s="97"/>
      <c r="P11" s="98"/>
      <c r="Q11" s="7"/>
      <c r="R11" s="157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1"/>
    </row>
    <row r="12" spans="1:35" ht="16.899999999999999" customHeight="1">
      <c r="A12" s="158" t="s">
        <v>1</v>
      </c>
      <c r="B12" s="159"/>
      <c r="C12" s="159"/>
      <c r="D12" s="159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1"/>
      <c r="Q12" s="7" t="s">
        <v>8</v>
      </c>
      <c r="R12" s="158" t="s">
        <v>1</v>
      </c>
      <c r="S12" s="159"/>
      <c r="T12" s="159"/>
      <c r="U12" s="159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1"/>
    </row>
    <row r="13" spans="1:35" ht="16.899999999999999" customHeight="1">
      <c r="A13" s="122" t="s">
        <v>2</v>
      </c>
      <c r="B13" s="123"/>
      <c r="C13" s="123"/>
      <c r="D13" s="123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8"/>
      <c r="Q13" s="7"/>
      <c r="R13" s="122" t="s">
        <v>2</v>
      </c>
      <c r="S13" s="123"/>
      <c r="T13" s="123"/>
      <c r="U13" s="123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</row>
    <row r="14" spans="1:35" ht="16.899999999999999" customHeight="1" thickBot="1">
      <c r="A14" s="124" t="s">
        <v>3</v>
      </c>
      <c r="B14" s="125"/>
      <c r="C14" s="125"/>
      <c r="D14" s="12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6"/>
      <c r="Q14" s="47"/>
      <c r="R14" s="124" t="s">
        <v>3</v>
      </c>
      <c r="S14" s="125"/>
      <c r="T14" s="125"/>
      <c r="U14" s="125"/>
      <c r="V14" s="126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6"/>
    </row>
    <row r="15" spans="1:35" s="3" customFormat="1" ht="19.149999999999999" customHeight="1" thickTop="1">
      <c r="A15" s="117" t="s">
        <v>4</v>
      </c>
      <c r="B15" s="118"/>
      <c r="C15" s="118"/>
      <c r="D15" s="118"/>
      <c r="E15" s="118"/>
      <c r="F15" s="118"/>
      <c r="G15" s="127"/>
      <c r="H15" s="128"/>
      <c r="I15" s="128"/>
      <c r="J15" s="128"/>
      <c r="K15" s="128"/>
      <c r="L15" s="128"/>
      <c r="M15" s="128"/>
      <c r="N15" s="128"/>
      <c r="O15" s="128"/>
      <c r="P15" s="128"/>
      <c r="Q15" s="10"/>
      <c r="R15" s="118" t="s">
        <v>9</v>
      </c>
      <c r="S15" s="119"/>
      <c r="T15" s="119"/>
      <c r="U15" s="119"/>
      <c r="V15" s="119"/>
      <c r="W15" s="119"/>
      <c r="X15" s="127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9"/>
    </row>
    <row r="16" spans="1:35" s="3" customFormat="1" ht="2.1" customHeight="1">
      <c r="A16" s="9"/>
      <c r="B16" s="4"/>
      <c r="C16" s="4"/>
      <c r="D16" s="4"/>
      <c r="E16" s="4"/>
      <c r="F16" s="4"/>
      <c r="G16" s="10"/>
      <c r="H16" s="4"/>
      <c r="I16" s="4"/>
      <c r="J16" s="4"/>
      <c r="K16" s="4"/>
      <c r="L16" s="4"/>
      <c r="M16" s="4"/>
      <c r="N16" s="4"/>
      <c r="O16" s="4"/>
      <c r="P16" s="4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4"/>
      <c r="AC16" s="4"/>
      <c r="AD16" s="4"/>
      <c r="AE16" s="4"/>
      <c r="AF16" s="4"/>
      <c r="AG16" s="4"/>
      <c r="AH16" s="7"/>
      <c r="AI16" s="11"/>
    </row>
    <row r="17" spans="1:35" s="3" customFormat="1" ht="19.149999999999999" customHeight="1">
      <c r="A17" s="12"/>
      <c r="B17" s="140" t="s">
        <v>15</v>
      </c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0"/>
      <c r="R17" s="142" t="s">
        <v>21</v>
      </c>
      <c r="S17" s="108"/>
      <c r="T17" s="108"/>
      <c r="U17" s="108"/>
      <c r="V17" s="108"/>
      <c r="W17" s="108"/>
      <c r="X17" s="143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5"/>
    </row>
    <row r="18" spans="1:35" s="3" customFormat="1" ht="2.1" customHeight="1">
      <c r="A18" s="9"/>
      <c r="B18" s="4"/>
      <c r="C18" s="4"/>
      <c r="D18" s="4"/>
      <c r="E18" s="4"/>
      <c r="F18" s="4"/>
      <c r="G18" s="10"/>
      <c r="H18" s="4"/>
      <c r="I18" s="4"/>
      <c r="J18" s="4"/>
      <c r="K18" s="4"/>
      <c r="L18" s="4"/>
      <c r="M18" s="4"/>
      <c r="N18" s="4"/>
      <c r="O18" s="4"/>
      <c r="P18" s="4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4"/>
      <c r="AC18" s="4"/>
      <c r="AD18" s="4"/>
      <c r="AE18" s="4"/>
      <c r="AF18" s="4"/>
      <c r="AG18" s="4"/>
      <c r="AH18" s="7"/>
      <c r="AI18" s="11"/>
    </row>
    <row r="19" spans="1:35" s="3" customFormat="1" ht="14.1" customHeight="1">
      <c r="A19" s="12"/>
      <c r="B19" s="31" t="s">
        <v>15</v>
      </c>
      <c r="C19" s="10"/>
      <c r="D19" s="4"/>
      <c r="E19" s="31" t="s">
        <v>16</v>
      </c>
      <c r="F19" s="4"/>
      <c r="G19" s="4"/>
      <c r="H19" s="4"/>
      <c r="I19" s="4"/>
      <c r="J19" s="102"/>
      <c r="K19" s="103"/>
      <c r="M19" s="4"/>
      <c r="N19" s="31"/>
      <c r="P19" s="10"/>
      <c r="Q19" s="10"/>
      <c r="R19" s="107" t="s">
        <v>17</v>
      </c>
      <c r="S19" s="108"/>
      <c r="T19" s="108"/>
      <c r="U19" s="108"/>
      <c r="V19" s="108"/>
      <c r="W19" s="108"/>
      <c r="X19" s="108"/>
      <c r="Y19" s="108"/>
      <c r="Z19" s="32"/>
      <c r="AB19" s="31" t="s">
        <v>19</v>
      </c>
      <c r="AD19" s="4"/>
      <c r="AE19" s="4"/>
      <c r="AF19" s="4"/>
      <c r="AG19" s="10"/>
      <c r="AH19" s="7"/>
      <c r="AI19" s="11"/>
    </row>
    <row r="20" spans="1:35" s="3" customFormat="1" ht="2.1" customHeight="1">
      <c r="A20" s="14"/>
      <c r="B20" s="10"/>
      <c r="C20" s="10"/>
      <c r="D20" s="4"/>
      <c r="E20" s="4"/>
      <c r="F20" s="4"/>
      <c r="G20" s="4"/>
      <c r="H20" s="4"/>
      <c r="I20" s="4"/>
      <c r="J20" s="15"/>
      <c r="K20" s="4"/>
      <c r="L20" s="4"/>
      <c r="M20" s="4"/>
      <c r="N20" s="10"/>
      <c r="O20" s="10"/>
      <c r="P20" s="10"/>
      <c r="Q20" s="10"/>
      <c r="R20" s="15"/>
      <c r="S20" s="4"/>
      <c r="T20" s="4"/>
      <c r="U20" s="4"/>
      <c r="V20" s="10"/>
      <c r="W20" s="10"/>
      <c r="X20" s="10"/>
      <c r="Y20" s="10"/>
      <c r="Z20" s="15"/>
      <c r="AB20" s="4"/>
      <c r="AD20" s="4"/>
      <c r="AE20" s="10"/>
      <c r="AF20" s="10"/>
      <c r="AG20" s="10"/>
      <c r="AH20" s="7"/>
      <c r="AI20" s="11"/>
    </row>
    <row r="21" spans="1:35" s="3" customFormat="1" ht="14.1" customHeight="1">
      <c r="A21" s="16"/>
      <c r="B21" s="31" t="str">
        <f>IF(J19="nein","","LKW spezifikationen")</f>
        <v>LKW spezifikationen</v>
      </c>
      <c r="I21" s="4"/>
      <c r="J21" s="102"/>
      <c r="K21" s="106"/>
      <c r="L21" s="4" t="s">
        <v>10</v>
      </c>
      <c r="M21" s="4"/>
      <c r="N21" s="4"/>
      <c r="O21" s="4"/>
      <c r="P21" s="10"/>
      <c r="Q21" s="10"/>
      <c r="R21" s="109"/>
      <c r="S21" s="110"/>
      <c r="T21" s="110"/>
      <c r="U21" s="110"/>
      <c r="V21" s="110"/>
      <c r="W21" s="111"/>
      <c r="X21" s="46"/>
      <c r="Y21" s="46"/>
      <c r="Z21" s="32"/>
      <c r="AB21" s="31" t="s">
        <v>20</v>
      </c>
      <c r="AD21" s="4"/>
      <c r="AE21" s="4"/>
      <c r="AF21" s="4"/>
      <c r="AG21" s="10"/>
      <c r="AH21" s="7"/>
      <c r="AI21" s="11"/>
    </row>
    <row r="22" spans="1:35" s="3" customFormat="1" ht="2.1" customHeight="1">
      <c r="A22" s="16"/>
      <c r="B22" s="30"/>
      <c r="C22" s="10"/>
      <c r="D22" s="4"/>
      <c r="E22" s="4"/>
      <c r="F22" s="4"/>
      <c r="G22" s="4"/>
      <c r="H22" s="4"/>
      <c r="I22" s="4"/>
      <c r="J22" s="15"/>
      <c r="K22" s="4"/>
      <c r="L22" s="4"/>
      <c r="M22" s="4"/>
      <c r="N22" s="4"/>
      <c r="O22" s="4"/>
      <c r="P22" s="10"/>
      <c r="Q22" s="10"/>
      <c r="R22" s="15"/>
      <c r="S22" s="4"/>
      <c r="T22" s="4"/>
      <c r="U22" s="4"/>
      <c r="V22" s="4"/>
      <c r="W22" s="4"/>
      <c r="X22" s="10"/>
      <c r="Y22" s="10"/>
      <c r="Z22" s="15"/>
      <c r="AB22" s="4"/>
      <c r="AD22" s="4"/>
      <c r="AE22" s="4"/>
      <c r="AF22" s="4"/>
      <c r="AG22" s="10"/>
      <c r="AH22" s="7"/>
      <c r="AI22" s="11"/>
    </row>
    <row r="23" spans="1:35" s="3" customFormat="1" ht="14.1" customHeight="1">
      <c r="A23" s="16"/>
      <c r="B23" s="99"/>
      <c r="C23" s="100"/>
      <c r="D23" s="100"/>
      <c r="E23" s="100"/>
      <c r="F23" s="100"/>
      <c r="G23" s="100"/>
      <c r="H23" s="101"/>
      <c r="I23" s="4"/>
      <c r="J23" s="39" t="str">
        <f>IF(J19="nein","abgeholt: in welchem Werk","")</f>
        <v/>
      </c>
      <c r="K23" s="4"/>
      <c r="M23" s="4"/>
      <c r="N23" s="4"/>
      <c r="O23" s="42"/>
      <c r="P23" s="4"/>
      <c r="Q23" s="4"/>
      <c r="R23" s="3" t="str">
        <f>IF(R21="Fixzeit Toleranz 30 Min.","Zeit","")</f>
        <v/>
      </c>
      <c r="S23" s="4"/>
      <c r="U23" s="112"/>
      <c r="V23" s="113"/>
      <c r="W23" s="114"/>
      <c r="X23" s="31"/>
      <c r="Z23" s="32"/>
      <c r="AB23" s="31" t="s">
        <v>11</v>
      </c>
      <c r="AD23" s="4"/>
      <c r="AE23" s="4"/>
      <c r="AF23" s="4"/>
      <c r="AG23" s="4"/>
      <c r="AH23" s="7"/>
      <c r="AI23" s="11"/>
    </row>
    <row r="24" spans="1:35" s="3" customFormat="1" ht="2.1" customHeight="1">
      <c r="A24" s="16"/>
      <c r="B24" s="30"/>
      <c r="C24" s="10"/>
      <c r="D24" s="4"/>
      <c r="E24" s="4"/>
      <c r="F24" s="4"/>
      <c r="G24" s="4"/>
      <c r="H24" s="4"/>
      <c r="I24" s="4"/>
      <c r="J24" s="15"/>
      <c r="K24" s="4"/>
      <c r="L24" s="4"/>
      <c r="M24" s="4"/>
      <c r="N24" s="4"/>
      <c r="O24" s="4"/>
      <c r="P24" s="4"/>
      <c r="Q24" s="4"/>
      <c r="R24" s="15"/>
      <c r="S24" s="4"/>
      <c r="T24" s="4"/>
      <c r="U24" s="4"/>
      <c r="V24" s="4"/>
      <c r="W24" s="4"/>
      <c r="X24" s="4"/>
      <c r="Y24" s="4"/>
      <c r="Z24" s="15"/>
      <c r="AB24" s="4"/>
      <c r="AD24" s="4"/>
      <c r="AE24" s="4"/>
      <c r="AF24" s="4"/>
      <c r="AG24" s="4"/>
      <c r="AH24" s="7"/>
      <c r="AI24" s="11"/>
    </row>
    <row r="25" spans="1:35" s="3" customFormat="1" ht="14.1" customHeight="1">
      <c r="A25" s="16"/>
      <c r="B25" s="99"/>
      <c r="C25" s="100"/>
      <c r="D25" s="100"/>
      <c r="E25" s="100"/>
      <c r="F25" s="100"/>
      <c r="G25" s="100"/>
      <c r="H25" s="101"/>
      <c r="I25" s="4"/>
      <c r="J25" s="104"/>
      <c r="K25" s="105"/>
      <c r="L25" s="105"/>
      <c r="M25" s="105"/>
      <c r="N25" s="105"/>
      <c r="O25" s="105"/>
      <c r="P25" s="106"/>
      <c r="Q25" s="4"/>
      <c r="R25" s="43"/>
      <c r="S25" s="4"/>
      <c r="T25" s="4"/>
      <c r="U25" s="44"/>
      <c r="V25" s="44"/>
      <c r="W25" s="44"/>
      <c r="X25" s="44"/>
      <c r="Y25" s="44"/>
      <c r="Z25" s="32"/>
      <c r="AB25" s="31" t="s">
        <v>13</v>
      </c>
      <c r="AD25" s="41"/>
      <c r="AE25" s="41"/>
      <c r="AF25" s="41"/>
      <c r="AG25" s="41"/>
      <c r="AH25" s="41"/>
      <c r="AI25" s="11"/>
    </row>
    <row r="26" spans="1:35" s="3" customFormat="1" ht="1.7" customHeight="1">
      <c r="A26" s="17"/>
      <c r="B26" s="45"/>
      <c r="C26" s="10"/>
      <c r="D26" s="10"/>
      <c r="E26" s="10"/>
      <c r="F26" s="10"/>
      <c r="G26" s="10"/>
      <c r="H26" s="10"/>
      <c r="I26" s="45"/>
      <c r="J26" s="45"/>
      <c r="K26" s="10"/>
      <c r="L26" s="5"/>
      <c r="M26" s="5"/>
      <c r="N26" s="5"/>
      <c r="O26" s="5"/>
      <c r="P26" s="5"/>
      <c r="Q26" s="5"/>
      <c r="R26" s="45"/>
      <c r="S26" s="45"/>
      <c r="T26" s="10"/>
      <c r="U26" s="5"/>
      <c r="V26" s="5"/>
      <c r="W26" s="5"/>
      <c r="X26" s="5"/>
      <c r="Y26" s="5"/>
      <c r="Z26" s="5"/>
      <c r="AA26" s="5"/>
      <c r="AB26" s="45"/>
      <c r="AC26" s="45"/>
      <c r="AD26" s="10"/>
      <c r="AE26" s="5"/>
      <c r="AF26" s="5"/>
      <c r="AG26" s="5"/>
      <c r="AH26" s="5"/>
      <c r="AI26" s="18"/>
    </row>
    <row r="27" spans="1:35" s="3" customFormat="1" ht="16.5" customHeight="1">
      <c r="A27" s="85" t="s">
        <v>22</v>
      </c>
      <c r="B27" s="87"/>
      <c r="C27" s="87"/>
      <c r="D27" s="87"/>
      <c r="E27" s="87"/>
      <c r="F27" s="93"/>
      <c r="G27" s="161"/>
      <c r="H27" s="161"/>
      <c r="I27" s="161"/>
      <c r="J27" s="86" t="s">
        <v>23</v>
      </c>
      <c r="K27" s="86"/>
      <c r="L27" s="86"/>
      <c r="M27" s="93"/>
      <c r="N27" s="161"/>
      <c r="O27" s="161"/>
      <c r="P27" s="161"/>
      <c r="Q27" s="55"/>
      <c r="R27" s="56" t="s">
        <v>12</v>
      </c>
      <c r="S27" s="55"/>
      <c r="T27" s="57"/>
      <c r="U27" s="55"/>
      <c r="V27" s="55"/>
      <c r="W27" s="55"/>
      <c r="X27" s="55"/>
      <c r="Y27" s="55"/>
      <c r="Z27" s="93"/>
      <c r="AA27" s="94"/>
      <c r="AB27" s="94"/>
      <c r="AC27" s="94"/>
      <c r="AD27" s="94"/>
      <c r="AE27" s="94"/>
      <c r="AF27" s="94"/>
      <c r="AG27" s="94"/>
      <c r="AH27" s="94"/>
      <c r="AI27" s="58"/>
    </row>
    <row r="28" spans="1:35" s="3" customFormat="1" ht="16.149999999999999" customHeight="1">
      <c r="A28" s="84" t="s">
        <v>44</v>
      </c>
      <c r="B28" s="40"/>
      <c r="C28" s="40"/>
      <c r="D28" s="40"/>
      <c r="E28"/>
      <c r="F28" s="170" t="str">
        <f>IF(M27="","",M27)</f>
        <v/>
      </c>
      <c r="G28" s="170"/>
      <c r="H28" s="170"/>
      <c r="I28" s="170"/>
      <c r="J28" s="182" t="str">
        <f>IF(AND($H$30="X",$H$38="X"),"nur ein Typ auswählen",IF(AND($H$30="",$H$38=""),"bitte Typ auswählen",IF($H$30="X","Passrohr SP/SP",IF($H$38="X","Passrohr SP/GLM"))))</f>
        <v>bitte Typ auswählen</v>
      </c>
      <c r="K28" s="183"/>
      <c r="L28" s="183"/>
      <c r="M28" s="183"/>
      <c r="N28" s="183"/>
      <c r="O28" s="183"/>
      <c r="P28" s="183"/>
      <c r="Q28" s="183"/>
      <c r="R28" s="33" t="s">
        <v>24</v>
      </c>
      <c r="S28" s="60"/>
      <c r="U28" s="43"/>
      <c r="V28" s="43"/>
      <c r="Z28" s="171" t="str">
        <f>IF(AND(Z27="",AE32&gt;0.01),"Bitte DN auswählen",IF(AE32="","",(((AE32*1000)-(AE33+AE34+AE35+(AE38*1000))))))</f>
        <v>Bitte DN auswählen</v>
      </c>
      <c r="AA28" s="172"/>
      <c r="AB28" s="172"/>
      <c r="AC28" s="172"/>
      <c r="AD28" s="172"/>
      <c r="AE28" s="172"/>
      <c r="AF28" s="172"/>
      <c r="AG28" s="172"/>
      <c r="AH28" s="172"/>
      <c r="AI28" s="173"/>
    </row>
    <row r="29" spans="1:35" s="3" customFormat="1" ht="16.149999999999999" customHeight="1">
      <c r="A29" s="84" t="s">
        <v>43</v>
      </c>
      <c r="B29"/>
      <c r="C29"/>
      <c r="D29"/>
      <c r="E29"/>
      <c r="R29" s="61" t="s">
        <v>25</v>
      </c>
      <c r="S29" s="33"/>
      <c r="AA29" s="33"/>
      <c r="AB29" s="33"/>
      <c r="AC29" s="33"/>
      <c r="AD29" s="29"/>
      <c r="AE29" s="62"/>
      <c r="AF29" s="62"/>
      <c r="AG29" s="62"/>
      <c r="AH29" s="62"/>
      <c r="AI29" s="63"/>
    </row>
    <row r="30" spans="1:35" s="3" customFormat="1" ht="16.149999999999999" customHeight="1">
      <c r="A30" s="37" t="s">
        <v>40</v>
      </c>
      <c r="B30" s="33"/>
      <c r="C30" s="33"/>
      <c r="D30" s="13"/>
      <c r="G30" s="33"/>
      <c r="H30" s="83"/>
      <c r="I30" s="71">
        <f>COUNTA(H30,H38)</f>
        <v>0</v>
      </c>
      <c r="R30" s="37" t="s">
        <v>26</v>
      </c>
      <c r="S30" s="20"/>
      <c r="T30" s="43"/>
      <c r="U30" s="43"/>
      <c r="V30" s="43"/>
      <c r="Y30" s="21"/>
      <c r="AA30" s="33"/>
      <c r="AB30" s="33"/>
      <c r="AC30" s="33"/>
      <c r="AD30" s="29"/>
      <c r="AE30" s="95"/>
      <c r="AF30" s="95"/>
      <c r="AG30" s="95"/>
      <c r="AH30" s="95"/>
      <c r="AI30" s="96"/>
    </row>
    <row r="31" spans="1:35" s="3" customFormat="1" ht="16.149999999999999" customHeight="1">
      <c r="A31" s="59"/>
      <c r="B31"/>
      <c r="C31"/>
      <c r="D31"/>
      <c r="E31"/>
      <c r="F31"/>
      <c r="G31"/>
      <c r="H31"/>
      <c r="I31"/>
      <c r="J31"/>
      <c r="K31"/>
      <c r="L31"/>
      <c r="M31" s="5"/>
      <c r="N31" s="5"/>
      <c r="O31" s="5"/>
      <c r="P31" s="5"/>
      <c r="Q31" s="5"/>
      <c r="R31" s="53" t="s">
        <v>27</v>
      </c>
      <c r="S31" s="41"/>
      <c r="T31" s="43"/>
      <c r="U31" s="43"/>
      <c r="V31" s="43"/>
      <c r="W31" s="13"/>
      <c r="X31" s="13"/>
      <c r="Y31" s="21"/>
      <c r="Z31" s="13"/>
      <c r="AA31" s="33"/>
      <c r="AB31" s="33"/>
      <c r="AC31" s="33"/>
      <c r="AD31" s="29"/>
      <c r="AE31" s="174"/>
      <c r="AF31" s="174"/>
      <c r="AG31" s="174"/>
      <c r="AH31" s="174"/>
      <c r="AI31" s="175"/>
    </row>
    <row r="32" spans="1:35" s="3" customFormat="1" ht="16.149999999999999" customHeight="1">
      <c r="A32" s="59"/>
      <c r="B32"/>
      <c r="C32"/>
      <c r="D32"/>
      <c r="E32"/>
      <c r="F32"/>
      <c r="G32"/>
      <c r="H32"/>
      <c r="I32"/>
      <c r="J32"/>
      <c r="K32"/>
      <c r="L32"/>
      <c r="M32" s="5"/>
      <c r="N32" s="5"/>
      <c r="O32" s="5"/>
      <c r="P32" s="5"/>
      <c r="Q32" s="5"/>
      <c r="R32" s="53" t="s">
        <v>28</v>
      </c>
      <c r="S32" s="31"/>
      <c r="T32" s="33"/>
      <c r="U32" s="33"/>
      <c r="V32" s="13"/>
      <c r="W32" s="13"/>
      <c r="X32" s="13"/>
      <c r="Y32" s="21"/>
      <c r="Z32" s="13"/>
      <c r="AA32" s="13"/>
      <c r="AB32" s="21"/>
      <c r="AC32" s="21"/>
      <c r="AD32" s="29"/>
      <c r="AE32" s="176" t="str">
        <f>IF(AE30="","",SQRT((AE30*AE30)+((AE31*AE30)*(AE31*AE30))))</f>
        <v/>
      </c>
      <c r="AF32" s="176" t="e">
        <f>SQRT((AF31*AF31)+((AF31*#REF!)*(AF31*#REF!)))</f>
        <v>#REF!</v>
      </c>
      <c r="AG32" s="176" t="e">
        <f>SQRT((AG31*AG31)+((AG31*#REF!)*(AG31*#REF!)))</f>
        <v>#REF!</v>
      </c>
      <c r="AH32" s="176" t="e">
        <f>SQRT((AH31*AH31)+((AH31*#REF!)*(AH31*#REF!)))</f>
        <v>#REF!</v>
      </c>
      <c r="AI32" s="177" t="e">
        <f>SQRT((AI31*AI31)+((AI31*#REF!)*(AI31*#REF!)))</f>
        <v>#REF!</v>
      </c>
    </row>
    <row r="33" spans="1:35" s="3" customFormat="1" ht="16.149999999999999" customHeight="1">
      <c r="A33" s="59"/>
      <c r="B33"/>
      <c r="C33"/>
      <c r="D33"/>
      <c r="E33"/>
      <c r="F33"/>
      <c r="G33"/>
      <c r="H33"/>
      <c r="I33"/>
      <c r="J33"/>
      <c r="K33"/>
      <c r="L33"/>
      <c r="M33" s="5"/>
      <c r="N33" s="5"/>
      <c r="O33" s="5"/>
      <c r="P33" s="5"/>
      <c r="Q33" s="5"/>
      <c r="R33" s="53" t="s">
        <v>42</v>
      </c>
      <c r="S33" s="31"/>
      <c r="T33" s="21"/>
      <c r="U33" s="33"/>
      <c r="V33" s="33"/>
      <c r="W33" s="13"/>
      <c r="X33" s="13"/>
      <c r="Y33" s="33"/>
      <c r="Z33" s="13"/>
      <c r="AA33" s="33"/>
      <c r="AB33" s="33"/>
      <c r="AC33" s="33"/>
      <c r="AD33" s="33"/>
      <c r="AE33" s="178" t="str">
        <f>IF(AND($Z$27&gt;=300,$Z$27&lt;=500),12,IF(AND($Z$27&gt;500,$Z$27&lt;=1000),16,IF(AND($Z$27&gt;1000,$Z$27&lt;=1400),20,"")))</f>
        <v/>
      </c>
      <c r="AF33" s="178"/>
      <c r="AG33" s="178"/>
      <c r="AH33" s="178"/>
      <c r="AI33" s="179"/>
    </row>
    <row r="34" spans="1:35" s="3" customFormat="1" ht="16.149999999999999" customHeight="1">
      <c r="A34" s="59"/>
      <c r="B34"/>
      <c r="C34"/>
      <c r="D34"/>
      <c r="E34"/>
      <c r="F34"/>
      <c r="G34"/>
      <c r="H34"/>
      <c r="I34"/>
      <c r="J34"/>
      <c r="K34"/>
      <c r="L34"/>
      <c r="M34" s="5"/>
      <c r="N34" s="5"/>
      <c r="O34" s="5"/>
      <c r="P34" s="5"/>
      <c r="Q34" s="5"/>
      <c r="R34" s="64" t="s">
        <v>29</v>
      </c>
      <c r="S34" s="38"/>
      <c r="U34" s="13"/>
      <c r="V34" s="13"/>
      <c r="W34" s="13"/>
      <c r="X34" s="13"/>
      <c r="Y34" s="13"/>
      <c r="Z34" s="13"/>
      <c r="AA34" s="13"/>
      <c r="AB34" s="13"/>
      <c r="AC34" s="33"/>
      <c r="AD34" s="65"/>
      <c r="AE34" s="180"/>
      <c r="AF34" s="180"/>
      <c r="AG34" s="180"/>
      <c r="AH34" s="180"/>
      <c r="AI34" s="181"/>
    </row>
    <row r="35" spans="1:35" s="3" customFormat="1" ht="16.149999999999999" customHeight="1">
      <c r="A35" s="59"/>
      <c r="B35"/>
      <c r="C35"/>
      <c r="D35"/>
      <c r="E35"/>
      <c r="F35"/>
      <c r="G35"/>
      <c r="H35"/>
      <c r="I35"/>
      <c r="J35"/>
      <c r="K35"/>
      <c r="L35"/>
      <c r="M35" s="5"/>
      <c r="N35" s="5"/>
      <c r="O35" s="5"/>
      <c r="P35" s="5"/>
      <c r="Q35" s="5"/>
      <c r="R35" s="64" t="s">
        <v>30</v>
      </c>
      <c r="S35" s="38"/>
      <c r="Z35" s="66"/>
      <c r="AC35" s="33"/>
      <c r="AD35" s="65"/>
      <c r="AE35" s="180"/>
      <c r="AF35" s="180"/>
      <c r="AG35" s="180"/>
      <c r="AH35" s="180"/>
      <c r="AI35" s="181"/>
    </row>
    <row r="36" spans="1:35" s="3" customFormat="1" ht="16.149999999999999" customHeight="1">
      <c r="A36" s="59"/>
      <c r="B36"/>
      <c r="C36"/>
      <c r="D36"/>
      <c r="E36"/>
      <c r="F36"/>
      <c r="G36"/>
      <c r="H36"/>
      <c r="I36"/>
      <c r="J36"/>
      <c r="K36"/>
      <c r="L36"/>
      <c r="M36" s="5"/>
      <c r="N36" s="5"/>
      <c r="O36" s="5"/>
      <c r="P36" s="5"/>
      <c r="Q36" s="5"/>
      <c r="R36" s="67" t="s">
        <v>31</v>
      </c>
      <c r="S36" s="68"/>
      <c r="T36" s="40"/>
      <c r="U36" s="40"/>
      <c r="V36" s="40"/>
      <c r="W36" s="69"/>
      <c r="X36" s="69"/>
      <c r="Y36" s="69"/>
      <c r="Z36" s="69"/>
      <c r="AA36" s="69"/>
      <c r="AB36" s="69"/>
      <c r="AC36" s="65"/>
      <c r="AD36" s="70"/>
      <c r="AE36" s="184"/>
      <c r="AF36" s="185"/>
      <c r="AG36" s="185"/>
      <c r="AH36" s="185"/>
      <c r="AI36" s="186"/>
    </row>
    <row r="37" spans="1:35" s="3" customFormat="1" ht="16.149999999999999" customHeight="1">
      <c r="A37" s="59"/>
      <c r="B37"/>
      <c r="C37"/>
      <c r="D37"/>
      <c r="E37"/>
      <c r="F37"/>
      <c r="G37"/>
      <c r="H37"/>
      <c r="I37"/>
      <c r="J37"/>
      <c r="K37"/>
      <c r="L37"/>
      <c r="M37" s="5"/>
      <c r="N37" s="5"/>
      <c r="O37" s="5"/>
      <c r="P37" s="5"/>
      <c r="Q37" s="5"/>
      <c r="R37" s="67" t="s">
        <v>32</v>
      </c>
      <c r="S37" s="68"/>
      <c r="T37" s="40"/>
      <c r="U37" s="40"/>
      <c r="V37" s="40"/>
      <c r="W37" s="69"/>
      <c r="X37" s="69"/>
      <c r="Y37" s="69"/>
      <c r="Z37" s="69"/>
      <c r="AA37" s="69"/>
      <c r="AB37" s="69"/>
      <c r="AC37" s="65"/>
      <c r="AD37" s="70"/>
      <c r="AE37" s="184"/>
      <c r="AF37" s="185"/>
      <c r="AG37" s="185"/>
      <c r="AH37" s="185"/>
      <c r="AI37" s="186"/>
    </row>
    <row r="38" spans="1:35" s="3" customFormat="1" ht="16.149999999999999" customHeight="1">
      <c r="A38" s="37" t="s">
        <v>41</v>
      </c>
      <c r="B38" s="33"/>
      <c r="C38" s="33"/>
      <c r="D38" s="13"/>
      <c r="G38" s="33"/>
      <c r="H38" s="83"/>
      <c r="I38"/>
      <c r="J38"/>
      <c r="K38"/>
      <c r="L38"/>
      <c r="M38" s="5"/>
      <c r="N38" s="5"/>
      <c r="O38" s="5"/>
      <c r="P38" s="5"/>
      <c r="Q38" s="5"/>
      <c r="R38" s="53" t="s">
        <v>33</v>
      </c>
      <c r="S38" s="31"/>
      <c r="T38" s="33"/>
      <c r="U38" s="33"/>
      <c r="V38" s="33"/>
      <c r="Y38" s="21"/>
      <c r="Z38" s="33"/>
      <c r="AA38" s="33"/>
      <c r="AB38" s="33"/>
      <c r="AC38" s="33"/>
      <c r="AD38" s="29"/>
      <c r="AE38" s="176" t="str">
        <f>IF(AND(Z27&gt;=300,Z27&lt;=500),((AE37*2.506)+(AE36*1.006)),IF(AND(Z27&gt;500,Z27&lt;=1000),((AE37*2.508)+(AE36*1.008)),IF(AND(Z27&gt;1000,Z27&lt;=1400),((AE37*2.51)+(AE36*1.01)),IF(AND(Z27&gt;1400,Z27&lt;=3200),((AE37*2.515)+(AE36*1.015)),""))))</f>
        <v/>
      </c>
      <c r="AF38" s="176"/>
      <c r="AG38" s="176"/>
      <c r="AH38" s="176"/>
      <c r="AI38" s="177"/>
    </row>
    <row r="39" spans="1:35" s="3" customFormat="1" ht="16.149999999999999" customHeight="1">
      <c r="A39" s="59"/>
      <c r="B39"/>
      <c r="C39"/>
      <c r="D39"/>
      <c r="E39"/>
      <c r="F39"/>
      <c r="G39"/>
      <c r="H39"/>
      <c r="I39"/>
      <c r="J39"/>
      <c r="K39"/>
      <c r="L39"/>
      <c r="M39" s="5"/>
      <c r="N39" s="5"/>
      <c r="O39" s="5"/>
      <c r="P39" s="5"/>
      <c r="Q39" s="5"/>
      <c r="R39" s="187" t="s">
        <v>34</v>
      </c>
      <c r="S39" s="188"/>
      <c r="T39" s="188"/>
      <c r="U39" s="188"/>
      <c r="V39" s="188"/>
      <c r="W39" s="188"/>
      <c r="X39" s="188"/>
      <c r="Y39" s="188"/>
      <c r="Z39" s="188"/>
      <c r="AA39" s="189"/>
      <c r="AB39" s="190">
        <v>800</v>
      </c>
      <c r="AC39" s="189"/>
      <c r="AD39" s="190">
        <v>1000</v>
      </c>
      <c r="AE39" s="188"/>
      <c r="AF39" s="189"/>
      <c r="AG39" s="191">
        <v>1200</v>
      </c>
      <c r="AH39" s="192"/>
      <c r="AI39" s="193"/>
    </row>
    <row r="40" spans="1:35" s="3" customFormat="1" ht="16.149999999999999" customHeight="1">
      <c r="A40" s="59"/>
      <c r="B40"/>
      <c r="C40"/>
      <c r="D40"/>
      <c r="E40"/>
      <c r="F40"/>
      <c r="G40"/>
      <c r="H40"/>
      <c r="I40"/>
      <c r="J40"/>
      <c r="K40"/>
      <c r="L40"/>
      <c r="M40" s="5"/>
      <c r="N40" s="5"/>
      <c r="O40" s="5"/>
      <c r="P40" s="5"/>
      <c r="Q40" s="5"/>
      <c r="R40" s="194" t="s">
        <v>35</v>
      </c>
      <c r="S40" s="195"/>
      <c r="T40" s="195"/>
      <c r="U40" s="195"/>
      <c r="V40" s="195"/>
      <c r="W40" s="195"/>
      <c r="X40" s="195"/>
      <c r="Y40" s="195"/>
      <c r="Z40" s="195"/>
      <c r="AA40" s="196"/>
      <c r="AB40" s="197">
        <v>420</v>
      </c>
      <c r="AC40" s="196"/>
      <c r="AD40" s="197">
        <v>520</v>
      </c>
      <c r="AE40" s="195"/>
      <c r="AF40" s="196"/>
      <c r="AG40" s="198">
        <v>620</v>
      </c>
      <c r="AH40" s="199"/>
      <c r="AI40" s="200"/>
    </row>
    <row r="41" spans="1:35" s="3" customFormat="1" ht="16.149999999999999" customHeight="1">
      <c r="A41" s="59"/>
      <c r="B41"/>
      <c r="C41"/>
      <c r="D41"/>
      <c r="E41"/>
      <c r="F41"/>
      <c r="G41"/>
      <c r="H41"/>
      <c r="I41"/>
      <c r="J41"/>
      <c r="K41"/>
      <c r="L41"/>
      <c r="M41" s="5"/>
      <c r="N41" s="5"/>
      <c r="O41" s="5"/>
      <c r="P41" s="5"/>
      <c r="Q41" s="5"/>
      <c r="R41" s="130" t="s">
        <v>36</v>
      </c>
      <c r="S41" s="201"/>
      <c r="T41" s="201"/>
      <c r="U41" s="201"/>
      <c r="V41" s="201"/>
      <c r="W41" s="201"/>
      <c r="X41" s="201"/>
      <c r="Y41" s="201"/>
      <c r="Z41" s="201"/>
      <c r="AA41" s="202"/>
      <c r="AB41" s="203">
        <v>800</v>
      </c>
      <c r="AC41" s="202"/>
      <c r="AD41" s="203">
        <v>1000</v>
      </c>
      <c r="AE41" s="201"/>
      <c r="AF41" s="202"/>
      <c r="AG41" s="204">
        <v>1200</v>
      </c>
      <c r="AH41" s="205"/>
      <c r="AI41" s="206"/>
    </row>
    <row r="42" spans="1:35" s="3" customFormat="1" ht="16.149999999999999" customHeight="1">
      <c r="A42" s="59"/>
      <c r="B42"/>
      <c r="C42"/>
      <c r="D42"/>
      <c r="E42"/>
      <c r="F42"/>
      <c r="G42"/>
      <c r="H42"/>
      <c r="I42"/>
      <c r="J42"/>
      <c r="K42"/>
      <c r="L42"/>
      <c r="M42" s="5"/>
      <c r="N42" s="5"/>
      <c r="O42" s="5"/>
      <c r="P42" s="5"/>
      <c r="Q42" s="5"/>
      <c r="R42" s="207" t="s">
        <v>34</v>
      </c>
      <c r="S42" s="208"/>
      <c r="T42" s="208"/>
      <c r="U42" s="208"/>
      <c r="V42" s="208"/>
      <c r="W42" s="208"/>
      <c r="X42" s="208"/>
      <c r="Y42" s="208"/>
      <c r="Z42" s="208"/>
      <c r="AA42" s="208"/>
      <c r="AB42" s="209">
        <v>1500</v>
      </c>
      <c r="AC42" s="209"/>
      <c r="AD42" s="209"/>
      <c r="AE42" s="209"/>
      <c r="AF42" s="209">
        <v>2000</v>
      </c>
      <c r="AG42" s="209"/>
      <c r="AH42" s="209"/>
      <c r="AI42" s="210"/>
    </row>
    <row r="43" spans="1:35" s="3" customFormat="1" ht="16.149999999999999" customHeight="1">
      <c r="A43" s="59"/>
      <c r="B43"/>
      <c r="C43"/>
      <c r="D43"/>
      <c r="E43"/>
      <c r="F43"/>
      <c r="G43"/>
      <c r="H43"/>
      <c r="I43"/>
      <c r="J43"/>
      <c r="K43"/>
      <c r="L43"/>
      <c r="M43" s="5"/>
      <c r="N43" s="5"/>
      <c r="O43" s="5"/>
      <c r="P43" s="5"/>
      <c r="Q43" s="5"/>
      <c r="R43" s="211" t="s">
        <v>37</v>
      </c>
      <c r="S43" s="212"/>
      <c r="T43" s="212"/>
      <c r="U43" s="212"/>
      <c r="V43" s="212"/>
      <c r="W43" s="212"/>
      <c r="X43" s="213">
        <v>300</v>
      </c>
      <c r="Y43" s="213"/>
      <c r="Z43" s="214" t="s">
        <v>38</v>
      </c>
      <c r="AA43" s="213"/>
      <c r="AB43" s="213">
        <v>1060</v>
      </c>
      <c r="AC43" s="213"/>
      <c r="AD43" s="213"/>
      <c r="AE43" s="213"/>
      <c r="AF43" s="214">
        <v>1310</v>
      </c>
      <c r="AG43" s="213"/>
      <c r="AH43" s="213"/>
      <c r="AI43" s="215"/>
    </row>
    <row r="44" spans="1:35" s="3" customFormat="1" ht="16.149999999999999" customHeight="1">
      <c r="A44" s="59"/>
      <c r="B44"/>
      <c r="C44"/>
      <c r="D44"/>
      <c r="E44"/>
      <c r="F44"/>
      <c r="G44"/>
      <c r="H44"/>
      <c r="I44"/>
      <c r="J44"/>
      <c r="K44"/>
      <c r="L44"/>
      <c r="M44" s="5"/>
      <c r="N44" s="5"/>
      <c r="O44" s="5"/>
      <c r="P44" s="5"/>
      <c r="Q44" s="54"/>
      <c r="R44" s="135" t="s">
        <v>37</v>
      </c>
      <c r="S44" s="136"/>
      <c r="T44" s="136"/>
      <c r="U44" s="136"/>
      <c r="V44" s="136"/>
      <c r="W44" s="136"/>
      <c r="X44" s="91">
        <v>400</v>
      </c>
      <c r="Y44" s="91"/>
      <c r="Z44" s="90" t="s">
        <v>38</v>
      </c>
      <c r="AA44" s="91"/>
      <c r="AB44" s="91">
        <v>1070</v>
      </c>
      <c r="AC44" s="91"/>
      <c r="AD44" s="91"/>
      <c r="AE44" s="91"/>
      <c r="AF44" s="90">
        <v>1320</v>
      </c>
      <c r="AG44" s="91"/>
      <c r="AH44" s="91"/>
      <c r="AI44" s="92"/>
    </row>
    <row r="45" spans="1:35" s="3" customFormat="1" ht="16.149999999999999" customHeight="1">
      <c r="A45" s="72"/>
      <c r="B45" s="40"/>
      <c r="C45" s="73"/>
      <c r="D45" s="74"/>
      <c r="E45" s="75"/>
      <c r="F45" s="5"/>
      <c r="G45" s="5"/>
      <c r="H45" s="76"/>
      <c r="I45" s="71"/>
      <c r="J45" s="5"/>
      <c r="K45" s="5"/>
      <c r="L45" s="5"/>
      <c r="M45" s="5"/>
      <c r="N45" s="5"/>
      <c r="O45" s="5"/>
      <c r="P45" s="5"/>
      <c r="Q45" s="77"/>
      <c r="R45" s="135" t="s">
        <v>37</v>
      </c>
      <c r="S45" s="136"/>
      <c r="T45" s="136"/>
      <c r="U45" s="136"/>
      <c r="V45" s="136"/>
      <c r="W45" s="136"/>
      <c r="X45" s="91">
        <v>500</v>
      </c>
      <c r="Y45" s="91"/>
      <c r="Z45" s="90" t="s">
        <v>38</v>
      </c>
      <c r="AA45" s="91"/>
      <c r="AB45" s="91">
        <v>1080</v>
      </c>
      <c r="AC45" s="91"/>
      <c r="AD45" s="91"/>
      <c r="AE45" s="91"/>
      <c r="AF45" s="90">
        <v>1330</v>
      </c>
      <c r="AG45" s="91"/>
      <c r="AH45" s="91"/>
      <c r="AI45" s="92"/>
    </row>
    <row r="46" spans="1:35" s="3" customFormat="1" ht="16.899999999999999" customHeight="1">
      <c r="A46" s="72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135" t="s">
        <v>37</v>
      </c>
      <c r="S46" s="136"/>
      <c r="T46" s="136"/>
      <c r="U46" s="136"/>
      <c r="V46" s="136"/>
      <c r="W46" s="136"/>
      <c r="X46" s="91">
        <v>600</v>
      </c>
      <c r="Y46" s="91"/>
      <c r="Z46" s="90" t="s">
        <v>38</v>
      </c>
      <c r="AA46" s="91"/>
      <c r="AB46" s="91">
        <v>1140</v>
      </c>
      <c r="AC46" s="91"/>
      <c r="AD46" s="91"/>
      <c r="AE46" s="91"/>
      <c r="AF46" s="90">
        <v>1390</v>
      </c>
      <c r="AG46" s="91"/>
      <c r="AH46" s="91"/>
      <c r="AI46" s="92"/>
    </row>
    <row r="47" spans="1:35" s="3" customFormat="1" ht="16.899999999999999" customHeight="1">
      <c r="A47" s="72"/>
      <c r="B47" s="5"/>
      <c r="C47" s="5"/>
      <c r="D47" s="5"/>
      <c r="E47" s="5"/>
      <c r="F47" s="5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135" t="s">
        <v>37</v>
      </c>
      <c r="S47" s="136"/>
      <c r="T47" s="136"/>
      <c r="U47" s="136"/>
      <c r="V47" s="136"/>
      <c r="W47" s="136"/>
      <c r="X47" s="91">
        <v>700</v>
      </c>
      <c r="Y47" s="91"/>
      <c r="Z47" s="90" t="s">
        <v>38</v>
      </c>
      <c r="AA47" s="91"/>
      <c r="AB47" s="91">
        <v>1190</v>
      </c>
      <c r="AC47" s="91"/>
      <c r="AD47" s="91"/>
      <c r="AE47" s="91"/>
      <c r="AF47" s="90">
        <v>1440</v>
      </c>
      <c r="AG47" s="91"/>
      <c r="AH47" s="91"/>
      <c r="AI47" s="92"/>
    </row>
    <row r="48" spans="1:35" s="3" customFormat="1" ht="16.899999999999999" customHeight="1">
      <c r="A48" s="72"/>
      <c r="B48" s="5"/>
      <c r="C48" s="5"/>
      <c r="D48" s="5"/>
      <c r="E48" s="5"/>
      <c r="F48" s="5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135" t="s">
        <v>37</v>
      </c>
      <c r="S48" s="136"/>
      <c r="T48" s="136"/>
      <c r="U48" s="136"/>
      <c r="V48" s="136"/>
      <c r="W48" s="136"/>
      <c r="X48" s="91">
        <v>800</v>
      </c>
      <c r="Y48" s="91"/>
      <c r="Z48" s="90" t="s">
        <v>38</v>
      </c>
      <c r="AA48" s="91"/>
      <c r="AB48" s="91">
        <v>1210</v>
      </c>
      <c r="AC48" s="91"/>
      <c r="AD48" s="91"/>
      <c r="AE48" s="91"/>
      <c r="AF48" s="90">
        <v>1460</v>
      </c>
      <c r="AG48" s="91"/>
      <c r="AH48" s="91"/>
      <c r="AI48" s="92"/>
    </row>
    <row r="49" spans="1:35" s="3" customFormat="1" ht="16.899999999999999" customHeight="1">
      <c r="A49" s="72"/>
      <c r="B49" s="5"/>
      <c r="C49" s="5"/>
      <c r="D49" s="5"/>
      <c r="E49" s="5"/>
      <c r="F49" s="5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135" t="s">
        <v>37</v>
      </c>
      <c r="S49" s="136"/>
      <c r="T49" s="136"/>
      <c r="U49" s="136"/>
      <c r="V49" s="136"/>
      <c r="W49" s="136"/>
      <c r="X49" s="91">
        <v>900</v>
      </c>
      <c r="Y49" s="91"/>
      <c r="Z49" s="90" t="s">
        <v>38</v>
      </c>
      <c r="AA49" s="91"/>
      <c r="AB49" s="91">
        <v>1300</v>
      </c>
      <c r="AC49" s="91"/>
      <c r="AD49" s="91"/>
      <c r="AE49" s="91"/>
      <c r="AF49" s="90">
        <v>1550</v>
      </c>
      <c r="AG49" s="91"/>
      <c r="AH49" s="91"/>
      <c r="AI49" s="92"/>
    </row>
    <row r="50" spans="1:35" s="3" customFormat="1" ht="16.899999999999999" customHeight="1">
      <c r="A50" s="72"/>
      <c r="B50" s="5"/>
      <c r="C50" s="5"/>
      <c r="D50" s="5"/>
      <c r="E50" s="5"/>
      <c r="F50" s="5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135" t="s">
        <v>37</v>
      </c>
      <c r="S50" s="136"/>
      <c r="T50" s="136"/>
      <c r="U50" s="136"/>
      <c r="V50" s="136"/>
      <c r="W50" s="136"/>
      <c r="X50" s="91">
        <v>1000</v>
      </c>
      <c r="Y50" s="91"/>
      <c r="Z50" s="90" t="s">
        <v>38</v>
      </c>
      <c r="AA50" s="91"/>
      <c r="AB50" s="91">
        <v>1300</v>
      </c>
      <c r="AC50" s="91"/>
      <c r="AD50" s="91"/>
      <c r="AE50" s="91"/>
      <c r="AF50" s="90">
        <v>1550</v>
      </c>
      <c r="AG50" s="91"/>
      <c r="AH50" s="91"/>
      <c r="AI50" s="92"/>
    </row>
    <row r="51" spans="1:35" s="3" customFormat="1" ht="16.899999999999999" customHeight="1">
      <c r="A51" s="72"/>
      <c r="B51" s="5"/>
      <c r="C51" s="5"/>
      <c r="D51" s="5"/>
      <c r="E51" s="5"/>
      <c r="F51" s="5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216" t="s">
        <v>37</v>
      </c>
      <c r="S51" s="217"/>
      <c r="T51" s="217"/>
      <c r="U51" s="217"/>
      <c r="V51" s="217"/>
      <c r="W51" s="217"/>
      <c r="X51" s="138">
        <v>1200</v>
      </c>
      <c r="Y51" s="138"/>
      <c r="Z51" s="137" t="s">
        <v>38</v>
      </c>
      <c r="AA51" s="138"/>
      <c r="AB51" s="137" t="s">
        <v>39</v>
      </c>
      <c r="AC51" s="138"/>
      <c r="AD51" s="138"/>
      <c r="AE51" s="138"/>
      <c r="AF51" s="137">
        <v>1620</v>
      </c>
      <c r="AG51" s="138"/>
      <c r="AH51" s="138"/>
      <c r="AI51" s="139"/>
    </row>
    <row r="52" spans="1:35" s="3" customFormat="1" ht="16.899999999999999" customHeight="1">
      <c r="A52" s="37"/>
      <c r="B52" s="5"/>
      <c r="C52" s="5"/>
      <c r="D52" s="5"/>
      <c r="E52" s="5"/>
      <c r="F52" s="5"/>
      <c r="G52" s="30"/>
      <c r="H52" s="30"/>
      <c r="I52" s="30"/>
      <c r="J52" s="30"/>
      <c r="K52" s="30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9"/>
    </row>
    <row r="53" spans="1:35" s="3" customFormat="1" ht="3.6" customHeight="1">
      <c r="A53" s="80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9"/>
    </row>
    <row r="54" spans="1:35" s="3" customFormat="1" ht="3" customHeight="1">
      <c r="A54" s="22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2"/>
    </row>
    <row r="55" spans="1:35" s="6" customFormat="1" ht="16.899999999999999" customHeight="1">
      <c r="A55" s="24" t="s">
        <v>14</v>
      </c>
      <c r="B55" s="25"/>
      <c r="C55" s="25"/>
      <c r="D55" s="25"/>
      <c r="E55" s="25"/>
      <c r="F55" s="132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4"/>
    </row>
    <row r="56" spans="1:35" s="6" customFormat="1" ht="16.899999999999999" customHeight="1">
      <c r="A56" s="24"/>
      <c r="B56" s="25"/>
      <c r="C56" s="25"/>
      <c r="D56" s="25"/>
      <c r="E56" s="25"/>
      <c r="F56" s="132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4"/>
    </row>
    <row r="57" spans="1:35" s="6" customFormat="1" ht="2.1" customHeight="1">
      <c r="A57" s="26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8"/>
    </row>
    <row r="58" spans="1:35" s="6" customFormat="1" ht="2.1" customHeight="1">
      <c r="A58" s="130"/>
      <c r="B58" s="131"/>
      <c r="C58" s="131"/>
      <c r="D58" s="131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8"/>
    </row>
    <row r="59" spans="1:35">
      <c r="A59" s="29" t="s">
        <v>18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</row>
    <row r="60" spans="1:35">
      <c r="B60" s="8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F60" s="29"/>
      <c r="AG60" s="5"/>
      <c r="AH60" s="5"/>
      <c r="AI60" s="5"/>
    </row>
  </sheetData>
  <sheetProtection algorithmName="SHA-512" hashValue="kH6o/MsV4z4zjsVKsVmAUE9yGQKP4e1uC8JsDfVDIBr4TOcRP6Ps5ua549GNPw3GkRK6sZxNlssCM5aqqktiZw==" saltValue="Pw2cnOc0YHd98EBk6WNBPg==" spinCount="100000" sheet="1" objects="1" scenarios="1"/>
  <protectedRanges>
    <protectedRange sqref="R55:AI56 F55:Q56" name="Bereich31"/>
    <protectedRange sqref="U23:W23" name="Bereich17"/>
    <protectedRange sqref="X15:AI15" name="Bereich12"/>
    <protectedRange sqref="J8:P8" name="Bereich10"/>
    <protectedRange sqref="A9:P11" name="Bereich3"/>
    <protectedRange sqref="E12:P14" name="Bereich4"/>
    <protectedRange sqref="V12:AI14" name="Bereich7"/>
    <protectedRange sqref="AD8:AI8" name="Bereich9"/>
    <protectedRange sqref="G15:P15" name="Bereich11"/>
    <protectedRange sqref="J19:K19 J21:K21 J17:K17" name="Bereich13"/>
    <protectedRange sqref="B23:H23 B25:H25" name="Bereich14"/>
    <protectedRange sqref="J25:P25" name="Bereich15"/>
    <protectedRange sqref="R21:W21" name="Bereich16"/>
    <protectedRange sqref="Z19 Z21 Z23 Z25 Z17" name="Bereich18"/>
    <protectedRange sqref="X17:AI17" name="Bereich32"/>
    <protectedRange sqref="Z27:AH27" name="Bereich11_1"/>
    <protectedRange sqref="F27:I28 M27:P27" name="Bereich10_1"/>
    <protectedRange sqref="AE30:AI30" name="Bereich8"/>
    <protectedRange sqref="AE31:AI31" name="Bereich8_1"/>
    <protectedRange sqref="AE34:AI34" name="Bereich8_2"/>
    <protectedRange sqref="AE35:AI35" name="Bereich8_3"/>
    <protectedRange sqref="AE36:AI36" name="Bereich8_4"/>
    <protectedRange sqref="AE37:AI37" name="Bereich8_5"/>
    <protectedRange sqref="AE37:AI37" name="Bereich9_1"/>
    <protectedRange sqref="H30 H38" name="Bereich7_2"/>
    <protectedRange sqref="R9:AI11" name="Bereich33"/>
  </protectedRanges>
  <dataConsolidate/>
  <mergeCells count="117">
    <mergeCell ref="R42:AA42"/>
    <mergeCell ref="AB42:AE42"/>
    <mergeCell ref="AF42:AI42"/>
    <mergeCell ref="R43:W43"/>
    <mergeCell ref="X43:Y43"/>
    <mergeCell ref="Z43:AA43"/>
    <mergeCell ref="AB43:AE43"/>
    <mergeCell ref="AF43:AI43"/>
    <mergeCell ref="R51:W51"/>
    <mergeCell ref="X51:Y51"/>
    <mergeCell ref="Z51:AA51"/>
    <mergeCell ref="AB51:AE51"/>
    <mergeCell ref="R44:W44"/>
    <mergeCell ref="X44:Y44"/>
    <mergeCell ref="Z44:AA44"/>
    <mergeCell ref="AB44:AE44"/>
    <mergeCell ref="R45:W45"/>
    <mergeCell ref="X45:Y45"/>
    <mergeCell ref="Z45:AA45"/>
    <mergeCell ref="AB45:AE45"/>
    <mergeCell ref="R46:W46"/>
    <mergeCell ref="X46:Y46"/>
    <mergeCell ref="Z46:AA46"/>
    <mergeCell ref="AB46:AE46"/>
    <mergeCell ref="R39:AA39"/>
    <mergeCell ref="AB39:AC39"/>
    <mergeCell ref="AD39:AF39"/>
    <mergeCell ref="AG39:AI39"/>
    <mergeCell ref="R40:AA40"/>
    <mergeCell ref="AB40:AC40"/>
    <mergeCell ref="AD40:AF40"/>
    <mergeCell ref="AG40:AI40"/>
    <mergeCell ref="R41:AA41"/>
    <mergeCell ref="AB41:AC41"/>
    <mergeCell ref="AD41:AF41"/>
    <mergeCell ref="AG41:AI41"/>
    <mergeCell ref="AE32:AI32"/>
    <mergeCell ref="AE33:AI33"/>
    <mergeCell ref="AE34:AI34"/>
    <mergeCell ref="J28:Q28"/>
    <mergeCell ref="M27:P27"/>
    <mergeCell ref="AE35:AI35"/>
    <mergeCell ref="AE36:AI36"/>
    <mergeCell ref="AE37:AI37"/>
    <mergeCell ref="AE38:AI38"/>
    <mergeCell ref="AB50:AE50"/>
    <mergeCell ref="B17:P17"/>
    <mergeCell ref="R17:W17"/>
    <mergeCell ref="X17:AI17"/>
    <mergeCell ref="R6:AI7"/>
    <mergeCell ref="A9:P9"/>
    <mergeCell ref="A10:P10"/>
    <mergeCell ref="A11:P11"/>
    <mergeCell ref="A6:Q7"/>
    <mergeCell ref="R9:AI9"/>
    <mergeCell ref="R10:AI10"/>
    <mergeCell ref="R11:AI11"/>
    <mergeCell ref="V12:AI12"/>
    <mergeCell ref="A12:D12"/>
    <mergeCell ref="R12:U12"/>
    <mergeCell ref="E12:P12"/>
    <mergeCell ref="J8:P8"/>
    <mergeCell ref="R8:Z8"/>
    <mergeCell ref="AA8:AC8"/>
    <mergeCell ref="AD8:AI8"/>
    <mergeCell ref="F27:I27"/>
    <mergeCell ref="F28:I28"/>
    <mergeCell ref="Z28:AI28"/>
    <mergeCell ref="AE31:AI31"/>
    <mergeCell ref="B23:H23"/>
    <mergeCell ref="A58:D58"/>
    <mergeCell ref="F56:AI56"/>
    <mergeCell ref="F55:AI55"/>
    <mergeCell ref="AF47:AI47"/>
    <mergeCell ref="R47:W47"/>
    <mergeCell ref="X47:Y47"/>
    <mergeCell ref="Z47:AA47"/>
    <mergeCell ref="AB47:AE47"/>
    <mergeCell ref="R48:W48"/>
    <mergeCell ref="X48:Y48"/>
    <mergeCell ref="Z48:AA48"/>
    <mergeCell ref="AB48:AE48"/>
    <mergeCell ref="R49:W49"/>
    <mergeCell ref="X49:Y49"/>
    <mergeCell ref="Z49:AA49"/>
    <mergeCell ref="AB49:AE49"/>
    <mergeCell ref="AF48:AI48"/>
    <mergeCell ref="AF49:AI49"/>
    <mergeCell ref="AF50:AI50"/>
    <mergeCell ref="AF51:AI51"/>
    <mergeCell ref="R50:W50"/>
    <mergeCell ref="X50:Y50"/>
    <mergeCell ref="Z50:AA50"/>
    <mergeCell ref="AF46:AI46"/>
    <mergeCell ref="AF44:AI44"/>
    <mergeCell ref="AF45:AI45"/>
    <mergeCell ref="Z27:AH27"/>
    <mergeCell ref="AE30:AI30"/>
    <mergeCell ref="E13:P13"/>
    <mergeCell ref="B25:H25"/>
    <mergeCell ref="J19:K19"/>
    <mergeCell ref="J25:P25"/>
    <mergeCell ref="J21:K21"/>
    <mergeCell ref="R19:Y19"/>
    <mergeCell ref="R21:W21"/>
    <mergeCell ref="U23:W23"/>
    <mergeCell ref="E14:P14"/>
    <mergeCell ref="A15:F15"/>
    <mergeCell ref="R15:W15"/>
    <mergeCell ref="V13:AI13"/>
    <mergeCell ref="A13:D13"/>
    <mergeCell ref="A14:D14"/>
    <mergeCell ref="R14:U14"/>
    <mergeCell ref="V14:AI14"/>
    <mergeCell ref="R13:U13"/>
    <mergeCell ref="G15:P15"/>
    <mergeCell ref="X15:AI15"/>
  </mergeCells>
  <phoneticPr fontId="3" type="noConversion"/>
  <dataValidations count="12">
    <dataValidation type="list" showInputMessage="1" showErrorMessage="1" sqref="G48:J48 L48:O48 Q48" xr:uid="{CE3DA36E-A73E-441D-9969-E8DF163E1D4F}">
      <formula1>"CENTUB,MAROWA,PRC,STZ,GGG,PVC-U,PEHD,PP,GF-UP (GFK)"</formula1>
    </dataValidation>
    <dataValidation type="list" showInputMessage="1" showErrorMessage="1" sqref="G49:J49 L49:O49 Q49" xr:uid="{D734616E-7561-44B2-8E41-CCBC81DFD12E}">
      <formula1>"bewehrt,SN 0.5,SN 2,SN 2.5,SN 4,SN 8,SN 10,SN 12,SN 16,SN 2500,SN 5000,SN 10000,EPOXY,PUR,ZM"</formula1>
    </dataValidation>
    <dataValidation type="list" showInputMessage="1" showErrorMessage="1" sqref="L47:O47 G47:J47 Q47" xr:uid="{FAE1856E-E533-419E-A079-F5360953E3A0}">
      <formula1>$B$1:$O$1</formula1>
    </dataValidation>
    <dataValidation type="list" showInputMessage="1" showErrorMessage="1" sqref="B23:H23" xr:uid="{BD7B4F01-E019-4FD9-95B6-403032172347}">
      <formula1>",ohne Kran,mit Kran"</formula1>
    </dataValidation>
    <dataValidation type="list" allowBlank="1" showInputMessage="1" showErrorMessage="1" sqref="B25:H25" xr:uid="{AC0E6002-8BD9-4CCB-8B4E-55CE8D972ADA}">
      <formula1>"mit Anhänger,ohne Anhänger/Solo,4/5-Achser,Sattelschlepper"</formula1>
    </dataValidation>
    <dataValidation type="list" allowBlank="1" showInputMessage="1" showErrorMessage="1" sqref="J19" xr:uid="{1A4EA8D4-0042-4DDC-A8E8-4ECFE3BD8566}">
      <formula1>"ja,nein"</formula1>
    </dataValidation>
    <dataValidation type="list" allowBlank="1" showInputMessage="1" showErrorMessage="1" sqref="J21" xr:uid="{8DA5EE69-540F-4892-9B32-15AD1139EBBA}">
      <formula1>",,,X"</formula1>
    </dataValidation>
    <dataValidation type="list" allowBlank="1" showInputMessage="1" showErrorMessage="1" sqref="R21 X21:Y21" xr:uid="{4CE183EB-7535-4083-B732-778490DE1ECD}">
      <formula1>"gelegentlich,13.00 - 15.00 Uhr, bis 12.00 Uhr, 07.00 - 9.00 Uhr,Fixzeit Toleranz 30 Min."</formula1>
    </dataValidation>
    <dataValidation type="list" allowBlank="1" showInputMessage="1" showErrorMessage="1" sqref="Z19 Z21 Z23 Z25 H30 H38" xr:uid="{6B64EB9F-8B54-441B-965A-C49D61B92512}">
      <formula1>"X"</formula1>
    </dataValidation>
    <dataValidation type="list" allowBlank="1" showInputMessage="1" showErrorMessage="1" sqref="X17:AI17" xr:uid="{6A10B306-F9FD-49B0-9FF1-39DC1AEF2CB6}">
      <formula1>"Werk Brugg,Werk Röser"</formula1>
    </dataValidation>
    <dataValidation showInputMessage="1" showErrorMessage="1" sqref="J25:P25" xr:uid="{458E6D7C-7809-4340-B54B-4AA65902A84E}"/>
    <dataValidation type="list" allowBlank="1" showInputMessage="1" showErrorMessage="1" sqref="Z27:AH27" xr:uid="{BE473D96-3954-4247-8963-D5E7B4384089}">
      <formula1>$A$1:$N$1</formula1>
    </dataValidation>
  </dataValidations>
  <pageMargins left="0.51181102362204722" right="0.11811023622047245" top="1.1023622047244095" bottom="0.39370078740157483" header="0" footer="0.19685039370078741"/>
  <pageSetup paperSize="9" scale="98" orientation="portrait" r:id="rId1"/>
  <headerFooter scaleWithDoc="0">
    <oddHeader>&amp;LCREABETON AG
Bohler 5 · 6221 Rickenbach LU
0848 400 401 · info@creabeton.ch 
creabeton.ch&amp;R&amp;G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AutoSketch.Drawing.9" shapeId="1541" r:id="rId5">
          <objectPr defaultSize="0" autoPict="0" r:id="rId6">
            <anchor moveWithCells="1">
              <from>
                <xdr:col>0</xdr:col>
                <xdr:colOff>28575</xdr:colOff>
                <xdr:row>30</xdr:row>
                <xdr:rowOff>76200</xdr:rowOff>
              </from>
              <to>
                <xdr:col>16</xdr:col>
                <xdr:colOff>57150</xdr:colOff>
                <xdr:row>35</xdr:row>
                <xdr:rowOff>180975</xdr:rowOff>
              </to>
            </anchor>
          </objectPr>
        </oleObject>
      </mc:Choice>
      <mc:Fallback>
        <oleObject progId="AutoSketch.Drawing.9" shapeId="1541" r:id="rId5"/>
      </mc:Fallback>
    </mc:AlternateContent>
    <mc:AlternateContent xmlns:mc="http://schemas.openxmlformats.org/markup-compatibility/2006">
      <mc:Choice Requires="x14">
        <oleObject progId="AutoSketch.Drawing.9" shapeId="1542" r:id="rId7">
          <objectPr defaultSize="0" autoPict="0" r:id="rId8">
            <anchor moveWithCells="1">
              <from>
                <xdr:col>0</xdr:col>
                <xdr:colOff>47625</xdr:colOff>
                <xdr:row>38</xdr:row>
                <xdr:rowOff>9525</xdr:rowOff>
              </from>
              <to>
                <xdr:col>16</xdr:col>
                <xdr:colOff>76200</xdr:colOff>
                <xdr:row>44</xdr:row>
                <xdr:rowOff>123825</xdr:rowOff>
              </to>
            </anchor>
          </objectPr>
        </oleObject>
      </mc:Choice>
      <mc:Fallback>
        <oleObject progId="AutoSketch.Drawing.9" shapeId="1542" r:id="rId7"/>
      </mc:Fallback>
    </mc:AlternateContent>
    <mc:AlternateContent xmlns:mc="http://schemas.openxmlformats.org/markup-compatibility/2006">
      <mc:Choice Requires="x14">
        <oleObject progId="AutoSketch.Drawing.9" shapeId="1543" r:id="rId9">
          <objectPr defaultSize="0" autoPict="0" r:id="rId10">
            <anchor moveWithCells="1">
              <from>
                <xdr:col>0</xdr:col>
                <xdr:colOff>85725</xdr:colOff>
                <xdr:row>45</xdr:row>
                <xdr:rowOff>114300</xdr:rowOff>
              </from>
              <to>
                <xdr:col>16</xdr:col>
                <xdr:colOff>123825</xdr:colOff>
                <xdr:row>51</xdr:row>
                <xdr:rowOff>142875</xdr:rowOff>
              </to>
            </anchor>
          </objectPr>
        </oleObject>
      </mc:Choice>
      <mc:Fallback>
        <oleObject progId="AutoSketch.Drawing.9" shapeId="1543" r:id="rId9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Creabeton</dc:creator>
  <cp:lastModifiedBy>Kaufmann Anja</cp:lastModifiedBy>
  <cp:lastPrinted>2024-11-21T14:37:57Z</cp:lastPrinted>
  <dcterms:created xsi:type="dcterms:W3CDTF">2008-09-29T09:08:30Z</dcterms:created>
  <dcterms:modified xsi:type="dcterms:W3CDTF">2024-11-21T14:38:06Z</dcterms:modified>
</cp:coreProperties>
</file>